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630" activeTab="0"/>
  </bookViews>
  <sheets>
    <sheet name="BS-中" sheetId="1" r:id="rId1"/>
    <sheet name="IS-中" sheetId="2" r:id="rId2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'IS-中'!$E$40</definedName>
    <definedName name="Col02_P2" localSheetId="0">'BS-中'!#REF!</definedName>
    <definedName name="Col03_1" localSheetId="1">'IS-中'!$G$40</definedName>
    <definedName name="Col03_P2" localSheetId="0">'BS-中'!#REF!</definedName>
    <definedName name="Col04_1" localSheetId="1">'IS-中'!$I$40</definedName>
    <definedName name="Col04_P2" localSheetId="0">'BS-中'!$A$9</definedName>
    <definedName name="DataEnd" localSheetId="0">'BS-中'!$A$21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  <definedName name="OLE_LINK1" localSheetId="0">'BS-中'!$C$9</definedName>
    <definedName name="OLE_LINK2" localSheetId="0">'BS-中'!$C$9</definedName>
    <definedName name="_xlnm.Print_Area" localSheetId="1">'IS-中'!$A$1:$I$48</definedName>
  </definedNames>
  <calcPr fullCalcOnLoad="1"/>
</workbook>
</file>

<file path=xl/sharedStrings.xml><?xml version="1.0" encoding="utf-8"?>
<sst xmlns="http://schemas.openxmlformats.org/spreadsheetml/2006/main" count="112" uniqueCount="76">
  <si>
    <t>新光金保險代理人股份有限公司</t>
  </si>
  <si>
    <r>
      <t>資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</rPr>
      <t>產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</rPr>
      <t>負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</rPr>
      <t>債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</rPr>
      <t>表</t>
    </r>
  </si>
  <si>
    <t>民國一○三年及一○二年九月三十日</t>
  </si>
  <si>
    <t>單位：新台幣元</t>
  </si>
  <si>
    <t>一○三年九月三十日</t>
  </si>
  <si>
    <t>一○二年九月三十日</t>
  </si>
  <si>
    <t>資產</t>
  </si>
  <si>
    <t>金額</t>
  </si>
  <si>
    <t>％</t>
  </si>
  <si>
    <t>負債及股東權益</t>
  </si>
  <si>
    <t>流動資產</t>
  </si>
  <si>
    <t>流動負債</t>
  </si>
  <si>
    <t>現金及約當現金</t>
  </si>
  <si>
    <t>應付帳款</t>
  </si>
  <si>
    <t>-</t>
  </si>
  <si>
    <t>應收帳款</t>
  </si>
  <si>
    <t>-</t>
  </si>
  <si>
    <t>應付所得稅</t>
  </si>
  <si>
    <t>其他應收款</t>
  </si>
  <si>
    <t>應付費用</t>
  </si>
  <si>
    <t>預付費用</t>
  </si>
  <si>
    <t>其他應付款</t>
  </si>
  <si>
    <t>其他流動資產</t>
  </si>
  <si>
    <t>其他流動負債</t>
  </si>
  <si>
    <t>流動資產合計</t>
  </si>
  <si>
    <t>流動負債合計</t>
  </si>
  <si>
    <t>固定資產淨額</t>
  </si>
  <si>
    <t>股東權益</t>
  </si>
  <si>
    <t>無形資產</t>
  </si>
  <si>
    <t>股　　本</t>
  </si>
  <si>
    <t>保留盈餘</t>
  </si>
  <si>
    <t>其他資產</t>
  </si>
  <si>
    <t>法定盈餘公積</t>
  </si>
  <si>
    <t>存出保證金</t>
  </si>
  <si>
    <t>未分配盈餘</t>
  </si>
  <si>
    <t>股東權益合計</t>
  </si>
  <si>
    <t>資　　產　　總　　計</t>
  </si>
  <si>
    <t>負債及股東權益總計</t>
  </si>
  <si>
    <t>後附之附註係本財務報表之一部分。</t>
  </si>
  <si>
    <t>董事長：</t>
  </si>
  <si>
    <t>經理人：</t>
  </si>
  <si>
    <t>會計主管：</t>
  </si>
  <si>
    <t>負責人：陳忠誼</t>
  </si>
  <si>
    <t>經理人：簡義仁</t>
  </si>
  <si>
    <t>主辦會計：蔡文英</t>
  </si>
  <si>
    <r>
      <t>損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益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表</t>
    </r>
  </si>
  <si>
    <t>民國一○三年及一○二年一月一日至九月三十日</t>
  </si>
  <si>
    <t>一○三年第三季</t>
  </si>
  <si>
    <t>一○二年第三季</t>
  </si>
  <si>
    <t>營業收入</t>
  </si>
  <si>
    <t>營業成本</t>
  </si>
  <si>
    <t>營業毛利</t>
  </si>
  <si>
    <t>營業費用</t>
  </si>
  <si>
    <t>營業利益</t>
  </si>
  <si>
    <t>營業外收入及利益</t>
  </si>
  <si>
    <t>利息收入</t>
  </si>
  <si>
    <t>-</t>
  </si>
  <si>
    <t>處分固定資產利益</t>
  </si>
  <si>
    <t>-</t>
  </si>
  <si>
    <t>其他收入</t>
  </si>
  <si>
    <r>
      <t>營業外收入及利益合計</t>
    </r>
    <r>
      <rPr>
        <sz val="12"/>
        <rFont val="Times New Roman"/>
        <family val="1"/>
      </rPr>
      <t xml:space="preserve"> </t>
    </r>
  </si>
  <si>
    <t>營業外費用及損失</t>
  </si>
  <si>
    <t>處分固定資產損失</t>
  </si>
  <si>
    <t>其他支出</t>
  </si>
  <si>
    <r>
      <t>營業外費用及損失合計</t>
    </r>
    <r>
      <rPr>
        <sz val="12"/>
        <rFont val="Times New Roman"/>
        <family val="1"/>
      </rPr>
      <t xml:space="preserve"> </t>
    </r>
  </si>
  <si>
    <t>稅前利益</t>
  </si>
  <si>
    <t>所得稅費用</t>
  </si>
  <si>
    <t>本期純益</t>
  </si>
  <si>
    <t>稅前</t>
  </si>
  <si>
    <t>稅後</t>
  </si>
  <si>
    <t>每股盈餘</t>
  </si>
  <si>
    <t xml:space="preserve">    基本每股盈餘</t>
  </si>
  <si>
    <t xml:space="preserve">    稀釋每股盈餘</t>
  </si>
  <si>
    <t>董事長：</t>
  </si>
  <si>
    <t>經理人：</t>
  </si>
  <si>
    <t>會計主管：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</si>
</sst>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  <numFmt numFmtId="177" formatCode="0;_ۿ"/>
    <numFmt numFmtId="178" formatCode="0.000"/>
    <numFmt numFmtId="179" formatCode="_-* #,##0_-;\-* #,##0_-;_-* &quot;-&quot;??_-;_-@_-"/>
    <numFmt numFmtId="180" formatCode="#,##0_);\(#,##0\)"/>
    <numFmt numFmtId="181" formatCode="0_ "/>
    <numFmt numFmtId="182" formatCode="_-* #,##0.0_-;\-* #,##0.0_-;_-* &quot;-&quot;??_-;_-@_-"/>
    <numFmt numFmtId="183" formatCode="&quot;$&quot;#,##0_);\(&quot;$&quot;#,##0\)"/>
    <numFmt numFmtId="184" formatCode="&quot;$&quot;#,##0.00_);\(&quot;$&quot;#,##0.00\)"/>
    <numFmt numFmtId="185" formatCode="&quot;$&quot;#,##0.00"/>
    <numFmt numFmtId="186" formatCode="0%_);\(0%\)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3"/>
      <name val="標楷體"/>
      <family val="4"/>
    </font>
    <font>
      <sz val="9"/>
      <name val="新細明體"/>
      <family val="1"/>
    </font>
    <font>
      <sz val="13"/>
      <name val="Book Antiqua"/>
      <family val="1"/>
    </font>
    <font>
      <sz val="12"/>
      <name val="標楷體"/>
      <family val="4"/>
    </font>
    <font>
      <sz val="12"/>
      <name val="Book Antiqua"/>
      <family val="1"/>
    </font>
    <font>
      <sz val="12"/>
      <name val="Times New Roman"/>
      <family val="1"/>
    </font>
    <font>
      <sz val="16"/>
      <name val="標楷體"/>
      <family val="4"/>
    </font>
    <font>
      <sz val="13"/>
      <name val="Times New Roman"/>
      <family val="1"/>
    </font>
    <font>
      <sz val="9"/>
      <name val="標楷體"/>
      <family val="4"/>
    </font>
    <font>
      <u val="double"/>
      <sz val="12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4" fontId="12" fillId="20" borderId="1">
      <alignment horizontal="center" vertical="center" wrapText="1"/>
      <protection/>
    </xf>
    <xf numFmtId="0" fontId="13" fillId="0" borderId="0">
      <alignment/>
      <protection/>
    </xf>
    <xf numFmtId="186" fontId="13" fillId="0" borderId="0" applyFont="0" applyFill="0" applyBorder="0" applyAlignment="0" applyProtection="0"/>
    <xf numFmtId="0" fontId="14" fillId="0" borderId="0" applyFill="0" applyBorder="0" applyProtection="0">
      <alignment horizontal="left" vertical="top"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2" applyNumberFormat="0" applyFill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3" applyNumberFormat="0" applyAlignment="0" applyProtection="0"/>
    <xf numFmtId="0" fontId="44" fillId="23" borderId="9" applyNumberFormat="0" applyAlignment="0" applyProtection="0"/>
    <xf numFmtId="0" fontId="45" fillId="32" borderId="10" applyNumberFormat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distributed" vertical="top" wrapText="1"/>
    </xf>
    <xf numFmtId="0" fontId="6" fillId="0" borderId="0" xfId="0" applyFont="1" applyAlignment="1">
      <alignment horizontal="distributed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distributed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left" vertical="top" wrapText="1" inden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 indent="3"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177" fontId="7" fillId="0" borderId="0" xfId="0" applyNumberFormat="1" applyFont="1" applyBorder="1" applyAlignment="1">
      <alignment horizontal="right" wrapText="1"/>
    </xf>
    <xf numFmtId="1" fontId="7" fillId="0" borderId="0" xfId="0" applyNumberFormat="1" applyFont="1" applyBorder="1" applyAlignment="1">
      <alignment horizontal="right" wrapText="1"/>
    </xf>
    <xf numFmtId="178" fontId="0" fillId="0" borderId="0" xfId="0" applyNumberFormat="1" applyAlignment="1">
      <alignment/>
    </xf>
    <xf numFmtId="43" fontId="7" fillId="0" borderId="0" xfId="38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178" fontId="0" fillId="0" borderId="0" xfId="0" applyNumberFormat="1" applyFont="1" applyAlignment="1">
      <alignment/>
    </xf>
    <xf numFmtId="179" fontId="7" fillId="0" borderId="0" xfId="38" applyNumberFormat="1" applyFont="1" applyAlignment="1">
      <alignment horizontal="right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horizontal="right" wrapText="1"/>
    </xf>
    <xf numFmtId="9" fontId="7" fillId="0" borderId="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0" fontId="5" fillId="0" borderId="0" xfId="0" applyFont="1" applyAlignment="1">
      <alignment horizontal="left" vertical="top" wrapText="1" indent="5"/>
    </xf>
    <xf numFmtId="3" fontId="7" fillId="0" borderId="12" xfId="0" applyNumberFormat="1" applyFont="1" applyBorder="1" applyAlignment="1">
      <alignment horizontal="right" wrapText="1"/>
    </xf>
    <xf numFmtId="1" fontId="7" fillId="0" borderId="12" xfId="0" applyNumberFormat="1" applyFont="1" applyBorder="1" applyAlignment="1">
      <alignment horizontal="right" wrapText="1"/>
    </xf>
    <xf numFmtId="1" fontId="7" fillId="0" borderId="11" xfId="0" applyNumberFormat="1" applyFont="1" applyBorder="1" applyAlignment="1">
      <alignment horizontal="right" wrapText="1"/>
    </xf>
    <xf numFmtId="43" fontId="7" fillId="0" borderId="11" xfId="38" applyFont="1" applyBorder="1" applyAlignment="1">
      <alignment horizontal="right" wrapText="1"/>
    </xf>
    <xf numFmtId="9" fontId="7" fillId="0" borderId="0" xfId="0" applyNumberFormat="1" applyFont="1" applyAlignment="1">
      <alignment horizontal="right" wrapText="1"/>
    </xf>
    <xf numFmtId="179" fontId="7" fillId="0" borderId="11" xfId="38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horizontal="right"/>
    </xf>
    <xf numFmtId="177" fontId="7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42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right"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7" fillId="0" borderId="0" xfId="37" applyFont="1">
      <alignment/>
      <protection/>
    </xf>
    <xf numFmtId="0" fontId="7" fillId="0" borderId="0" xfId="37" applyFont="1" applyAlignment="1">
      <alignment horizontal="distributed" vertical="center"/>
      <protection/>
    </xf>
    <xf numFmtId="0" fontId="7" fillId="0" borderId="0" xfId="37" applyFont="1" applyAlignment="1">
      <alignment horizontal="center" vertical="center"/>
      <protection/>
    </xf>
    <xf numFmtId="0" fontId="5" fillId="0" borderId="0" xfId="37" applyFont="1">
      <alignment/>
      <protection/>
    </xf>
    <xf numFmtId="42" fontId="7" fillId="0" borderId="0" xfId="0" applyNumberFormat="1" applyFont="1" applyAlignment="1">
      <alignment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9" fontId="7" fillId="0" borderId="0" xfId="37" applyNumberFormat="1" applyFont="1">
      <alignment/>
      <protection/>
    </xf>
    <xf numFmtId="180" fontId="6" fillId="0" borderId="0" xfId="0" applyNumberFormat="1" applyFont="1" applyAlignment="1">
      <alignment wrapText="1"/>
    </xf>
    <xf numFmtId="180" fontId="6" fillId="0" borderId="0" xfId="0" applyNumberFormat="1" applyFont="1" applyBorder="1" applyAlignment="1">
      <alignment horizontal="right" wrapText="1"/>
    </xf>
    <xf numFmtId="0" fontId="6" fillId="0" borderId="11" xfId="0" applyFont="1" applyBorder="1" applyAlignment="1">
      <alignment wrapText="1"/>
    </xf>
    <xf numFmtId="3" fontId="6" fillId="0" borderId="0" xfId="0" applyNumberFormat="1" applyFont="1" applyAlignment="1">
      <alignment horizontal="right" wrapText="1"/>
    </xf>
    <xf numFmtId="181" fontId="6" fillId="0" borderId="0" xfId="0" applyNumberFormat="1" applyFont="1" applyAlignment="1">
      <alignment wrapText="1"/>
    </xf>
    <xf numFmtId="180" fontId="6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37" applyFont="1" applyAlignment="1">
      <alignment horizontal="right"/>
      <protection/>
    </xf>
    <xf numFmtId="180" fontId="6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right" wrapText="1"/>
    </xf>
    <xf numFmtId="1" fontId="6" fillId="0" borderId="11" xfId="0" applyNumberFormat="1" applyFont="1" applyBorder="1" applyAlignment="1">
      <alignment horizontal="right" wrapText="1"/>
    </xf>
    <xf numFmtId="179" fontId="6" fillId="0" borderId="11" xfId="38" applyNumberFormat="1" applyFont="1" applyBorder="1" applyAlignment="1">
      <alignment horizontal="right" wrapText="1"/>
    </xf>
    <xf numFmtId="0" fontId="5" fillId="0" borderId="0" xfId="37" applyFont="1" applyAlignment="1">
      <alignment horizontal="left" indent="2"/>
      <protection/>
    </xf>
    <xf numFmtId="179" fontId="6" fillId="0" borderId="0" xfId="38" applyNumberFormat="1" applyFont="1" applyBorder="1" applyAlignment="1">
      <alignment horizontal="right" wrapText="1"/>
    </xf>
    <xf numFmtId="179" fontId="6" fillId="0" borderId="0" xfId="38" applyNumberFormat="1" applyFont="1" applyAlignment="1">
      <alignment horizontal="right" wrapText="1"/>
    </xf>
    <xf numFmtId="43" fontId="6" fillId="0" borderId="11" xfId="38" applyFont="1" applyBorder="1" applyAlignment="1">
      <alignment horizontal="right" wrapText="1"/>
    </xf>
    <xf numFmtId="0" fontId="5" fillId="0" borderId="0" xfId="37" applyFont="1" applyAlignment="1">
      <alignment horizontal="left" indent="4"/>
      <protection/>
    </xf>
    <xf numFmtId="3" fontId="6" fillId="0" borderId="12" xfId="0" applyNumberFormat="1" applyFont="1" applyBorder="1" applyAlignment="1">
      <alignment horizontal="right" wrapText="1"/>
    </xf>
    <xf numFmtId="1" fontId="6" fillId="0" borderId="12" xfId="0" applyNumberFormat="1" applyFont="1" applyBorder="1" applyAlignment="1">
      <alignment horizontal="right" wrapText="1"/>
    </xf>
    <xf numFmtId="179" fontId="6" fillId="0" borderId="12" xfId="38" applyNumberFormat="1" applyFont="1" applyBorder="1" applyAlignment="1">
      <alignment horizontal="right" wrapText="1"/>
    </xf>
    <xf numFmtId="180" fontId="7" fillId="0" borderId="0" xfId="37" applyNumberFormat="1" applyFont="1" applyAlignment="1">
      <alignment horizontal="right"/>
      <protection/>
    </xf>
    <xf numFmtId="182" fontId="7" fillId="0" borderId="0" xfId="38" applyNumberFormat="1" applyFont="1" applyFill="1" applyAlignment="1">
      <alignment horizontal="right"/>
    </xf>
    <xf numFmtId="180" fontId="7" fillId="0" borderId="0" xfId="37" applyNumberFormat="1" applyFont="1" applyFill="1" applyAlignment="1">
      <alignment horizontal="right"/>
      <protection/>
    </xf>
    <xf numFmtId="0" fontId="7" fillId="0" borderId="0" xfId="37" applyFont="1" applyFill="1" applyAlignment="1">
      <alignment horizontal="right"/>
      <protection/>
    </xf>
    <xf numFmtId="43" fontId="7" fillId="0" borderId="0" xfId="38" applyFont="1" applyFill="1" applyAlignment="1">
      <alignment horizontal="right"/>
    </xf>
    <xf numFmtId="180" fontId="7" fillId="0" borderId="0" xfId="37" applyNumberFormat="1" applyFont="1" applyBorder="1" applyAlignment="1">
      <alignment horizontal="right"/>
      <protection/>
    </xf>
    <xf numFmtId="180" fontId="7" fillId="0" borderId="12" xfId="37" applyNumberFormat="1" applyFont="1" applyFill="1" applyBorder="1" applyAlignment="1">
      <alignment horizontal="right"/>
      <protection/>
    </xf>
    <xf numFmtId="180" fontId="7" fillId="0" borderId="12" xfId="37" applyNumberFormat="1" applyFont="1" applyBorder="1" applyAlignment="1">
      <alignment horizontal="right"/>
      <protection/>
    </xf>
    <xf numFmtId="41" fontId="7" fillId="0" borderId="12" xfId="0" applyNumberFormat="1" applyFont="1" applyBorder="1" applyAlignment="1">
      <alignment/>
    </xf>
    <xf numFmtId="1" fontId="6" fillId="0" borderId="0" xfId="0" applyNumberFormat="1" applyFont="1" applyBorder="1" applyAlignment="1">
      <alignment horizontal="right" wrapText="1"/>
    </xf>
    <xf numFmtId="0" fontId="7" fillId="0" borderId="0" xfId="37" applyFont="1" applyBorder="1" applyAlignment="1">
      <alignment horizontal="right"/>
      <protection/>
    </xf>
    <xf numFmtId="9" fontId="7" fillId="0" borderId="0" xfId="37" applyNumberFormat="1" applyFont="1" applyBorder="1">
      <alignment/>
      <protection/>
    </xf>
    <xf numFmtId="183" fontId="7" fillId="0" borderId="13" xfId="0" applyNumberFormat="1" applyFont="1" applyBorder="1" applyAlignment="1">
      <alignment/>
    </xf>
    <xf numFmtId="180" fontId="6" fillId="0" borderId="13" xfId="0" applyNumberFormat="1" applyFont="1" applyBorder="1" applyAlignment="1">
      <alignment horizontal="right" wrapText="1"/>
    </xf>
    <xf numFmtId="179" fontId="6" fillId="0" borderId="13" xfId="38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37" applyFont="1" applyAlignment="1">
      <alignment/>
      <protection/>
    </xf>
    <xf numFmtId="184" fontId="7" fillId="0" borderId="13" xfId="0" applyNumberFormat="1" applyFont="1" applyBorder="1" applyAlignment="1">
      <alignment horizontal="center"/>
    </xf>
    <xf numFmtId="8" fontId="11" fillId="0" borderId="0" xfId="0" applyNumberFormat="1" applyFont="1" applyAlignment="1">
      <alignment horizontal="center" wrapText="1"/>
    </xf>
    <xf numFmtId="184" fontId="7" fillId="0" borderId="13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5" fontId="7" fillId="0" borderId="0" xfId="0" applyNumberFormat="1" applyFont="1" applyBorder="1" applyAlignment="1">
      <alignment/>
    </xf>
    <xf numFmtId="0" fontId="8" fillId="0" borderId="0" xfId="37" applyFont="1">
      <alignment/>
      <protection/>
    </xf>
    <xf numFmtId="6" fontId="7" fillId="0" borderId="0" xfId="37" applyNumberFormat="1" applyFont="1">
      <alignment/>
      <protection/>
    </xf>
    <xf numFmtId="3" fontId="7" fillId="0" borderId="0" xfId="37" applyNumberFormat="1" applyFont="1">
      <alignment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37" applyFont="1" applyBorder="1" applyAlignment="1">
      <alignment horizontal="distributed" vertical="center"/>
      <protection/>
    </xf>
    <xf numFmtId="0" fontId="2" fillId="0" borderId="0" xfId="37" applyFont="1" applyAlignment="1">
      <alignment horizontal="center"/>
      <protection/>
    </xf>
    <xf numFmtId="0" fontId="9" fillId="0" borderId="0" xfId="37" applyFont="1" applyAlignment="1">
      <alignment horizontal="center"/>
      <protection/>
    </xf>
    <xf numFmtId="0" fontId="5" fillId="0" borderId="0" xfId="37" applyFont="1" applyAlignment="1">
      <alignment horizontal="right"/>
      <protection/>
    </xf>
    <xf numFmtId="0" fontId="5" fillId="0" borderId="11" xfId="37" applyFont="1" applyFill="1" applyBorder="1" applyAlignment="1">
      <alignment horizontal="distributed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Normal_Worksheet in TB LS Blank Leadsheet Excel Template - Used by Trial Balance to Create Leadsheets_ -Print-   Journal Set - RJE -  Trial Balance 2261 (2008 4 22 下午 04 52 44) 的 工作表" xfId="34"/>
    <cellStyle name="Percent (0)" xfId="35"/>
    <cellStyle name="Tickmark" xfId="36"/>
    <cellStyle name="一般_SKIB2006_Chi[1]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="75" zoomScaleNormal="75" zoomScalePageLayoutView="0" workbookViewId="0" topLeftCell="A1">
      <selection activeCell="A32" sqref="A32"/>
    </sheetView>
  </sheetViews>
  <sheetFormatPr defaultColWidth="9.00390625" defaultRowHeight="16.5"/>
  <cols>
    <col min="1" max="1" width="35.75390625" style="0" customWidth="1"/>
    <col min="2" max="2" width="3.125" style="0" customWidth="1"/>
    <col min="3" max="3" width="16.875" style="0" customWidth="1"/>
    <col min="4" max="4" width="1.875" style="0" customWidth="1"/>
    <col min="5" max="5" width="7.375" style="0" customWidth="1"/>
    <col min="6" max="6" width="3.125" style="0" customWidth="1"/>
    <col min="7" max="7" width="16.625" style="0" customWidth="1"/>
    <col min="8" max="8" width="1.875" style="0" customWidth="1"/>
    <col min="9" max="9" width="7.25390625" style="0" customWidth="1"/>
    <col min="10" max="10" width="3.125" style="0" customWidth="1"/>
    <col min="11" max="11" width="29.375" style="0" customWidth="1"/>
    <col min="12" max="12" width="2.00390625" style="0" customWidth="1"/>
    <col min="13" max="13" width="16.375" style="0" customWidth="1"/>
    <col min="14" max="14" width="1.625" style="0" customWidth="1"/>
    <col min="15" max="15" width="7.75390625" style="0" customWidth="1"/>
    <col min="16" max="16" width="3.125" style="0" customWidth="1"/>
    <col min="17" max="17" width="16.75390625" style="0" customWidth="1"/>
    <col min="18" max="18" width="1.625" style="0" customWidth="1"/>
    <col min="19" max="19" width="7.00390625" style="0" customWidth="1"/>
    <col min="20" max="20" width="6.00390625" style="0" bestFit="1" customWidth="1"/>
  </cols>
  <sheetData>
    <row r="1" spans="1:19" ht="17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18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7.25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6.5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ht="16.5">
      <c r="A5" s="1"/>
    </row>
    <row r="6" spans="1:19" ht="16.5" customHeight="1">
      <c r="A6" s="2"/>
      <c r="B6" s="2"/>
      <c r="C6" s="113" t="s">
        <v>4</v>
      </c>
      <c r="D6" s="113"/>
      <c r="E6" s="113"/>
      <c r="F6" s="2"/>
      <c r="G6" s="114" t="s">
        <v>5</v>
      </c>
      <c r="H6" s="114"/>
      <c r="I6" s="114"/>
      <c r="J6" s="3"/>
      <c r="K6" s="3"/>
      <c r="L6" s="3"/>
      <c r="M6" s="114" t="str">
        <f>EndDateC</f>
        <v>一○三年九月三十日</v>
      </c>
      <c r="N6" s="114"/>
      <c r="O6" s="114"/>
      <c r="P6" s="4"/>
      <c r="Q6" s="114" t="str">
        <f>EndDate1C</f>
        <v>一○二年九月三十日</v>
      </c>
      <c r="R6" s="114"/>
      <c r="S6" s="114"/>
    </row>
    <row r="7" spans="1:19" s="11" customFormat="1" ht="16.5">
      <c r="A7" s="5" t="s">
        <v>6</v>
      </c>
      <c r="B7" s="6"/>
      <c r="C7" s="7" t="s">
        <v>7</v>
      </c>
      <c r="D7" s="8"/>
      <c r="E7" s="7" t="s">
        <v>8</v>
      </c>
      <c r="F7" s="8"/>
      <c r="G7" s="7" t="s">
        <v>7</v>
      </c>
      <c r="H7" s="8"/>
      <c r="I7" s="7" t="s">
        <v>8</v>
      </c>
      <c r="J7" s="6"/>
      <c r="K7" s="5" t="s">
        <v>9</v>
      </c>
      <c r="L7" s="9"/>
      <c r="M7" s="7" t="s">
        <v>7</v>
      </c>
      <c r="N7" s="8"/>
      <c r="O7" s="7" t="s">
        <v>8</v>
      </c>
      <c r="P7" s="10"/>
      <c r="Q7" s="7" t="s">
        <v>7</v>
      </c>
      <c r="R7" s="8"/>
      <c r="S7" s="7" t="s">
        <v>8</v>
      </c>
    </row>
    <row r="8" spans="1:19" ht="16.5">
      <c r="A8" s="12" t="s">
        <v>10</v>
      </c>
      <c r="B8" s="13"/>
      <c r="C8" s="14"/>
      <c r="D8" s="14"/>
      <c r="E8" s="14"/>
      <c r="F8" s="14"/>
      <c r="G8" s="14"/>
      <c r="H8" s="14"/>
      <c r="I8" s="14"/>
      <c r="J8" s="13"/>
      <c r="K8" s="12" t="s">
        <v>11</v>
      </c>
      <c r="L8" s="13"/>
      <c r="M8" s="14"/>
      <c r="N8" s="14"/>
      <c r="O8" s="14"/>
      <c r="P8" s="14"/>
      <c r="Q8" s="14"/>
      <c r="R8" s="14"/>
      <c r="S8" s="14"/>
    </row>
    <row r="9" spans="1:20" ht="16.5">
      <c r="A9" s="15" t="s">
        <v>12</v>
      </c>
      <c r="B9" s="13"/>
      <c r="C9" s="16">
        <v>38092822</v>
      </c>
      <c r="D9" s="17"/>
      <c r="E9" s="18">
        <f>C9/$C$25*100</f>
        <v>61.83457899379624</v>
      </c>
      <c r="F9" s="17"/>
      <c r="G9" s="16">
        <v>8333687</v>
      </c>
      <c r="H9" s="17"/>
      <c r="I9" s="18">
        <f>G9/$G$25*100</f>
        <v>90.70198945645004</v>
      </c>
      <c r="J9" s="19"/>
      <c r="K9" s="15" t="s">
        <v>13</v>
      </c>
      <c r="M9" s="16">
        <v>0</v>
      </c>
      <c r="N9" s="20"/>
      <c r="O9" s="21" t="s">
        <v>14</v>
      </c>
      <c r="P9" s="20"/>
      <c r="Q9" s="16">
        <v>204034</v>
      </c>
      <c r="R9" s="20"/>
      <c r="S9" s="22">
        <f>Q9/$G$25*100</f>
        <v>2.2206605211783605</v>
      </c>
      <c r="T9" s="23"/>
    </row>
    <row r="10" spans="1:20" ht="16.5">
      <c r="A10" s="15" t="s">
        <v>15</v>
      </c>
      <c r="B10" s="13"/>
      <c r="C10" s="24">
        <v>0</v>
      </c>
      <c r="D10" s="17"/>
      <c r="E10" s="18" t="s">
        <v>16</v>
      </c>
      <c r="F10" s="17"/>
      <c r="G10" s="25">
        <v>650000</v>
      </c>
      <c r="H10" s="17"/>
      <c r="I10" s="18">
        <f>G10/$G$25*100</f>
        <v>7.0744549377355455</v>
      </c>
      <c r="J10" s="19"/>
      <c r="K10" s="15" t="s">
        <v>17</v>
      </c>
      <c r="M10" s="25">
        <v>5295889</v>
      </c>
      <c r="N10" s="20"/>
      <c r="O10" s="21">
        <f>M10/$C$25*100</f>
        <v>8.596608219597817</v>
      </c>
      <c r="P10" s="20"/>
      <c r="Q10" s="25">
        <v>177736</v>
      </c>
      <c r="R10" s="20"/>
      <c r="S10" s="22">
        <f>Q10/$G$25*100-1</f>
        <v>0.9344389581744077</v>
      </c>
      <c r="T10" s="26"/>
    </row>
    <row r="11" spans="1:20" ht="16.5">
      <c r="A11" s="15" t="s">
        <v>18</v>
      </c>
      <c r="B11" s="13"/>
      <c r="C11" s="25">
        <v>21608672</v>
      </c>
      <c r="D11" s="17"/>
      <c r="E11" s="18">
        <f>C11/$C$25*100</f>
        <v>35.07650695280683</v>
      </c>
      <c r="F11" s="17"/>
      <c r="G11" s="25">
        <v>4300</v>
      </c>
      <c r="H11" s="17"/>
      <c r="I11" s="27" t="s">
        <v>16</v>
      </c>
      <c r="J11" s="19"/>
      <c r="K11" s="15" t="s">
        <v>19</v>
      </c>
      <c r="L11" s="28"/>
      <c r="M11" s="25">
        <v>20335344</v>
      </c>
      <c r="N11" s="29"/>
      <c r="O11" s="21">
        <f>M11/$C$25*100</f>
        <v>33.00956371607281</v>
      </c>
      <c r="P11" s="30"/>
      <c r="Q11" s="25">
        <v>329662</v>
      </c>
      <c r="R11" s="29"/>
      <c r="S11" s="22">
        <f>Q11/$G$25*100</f>
        <v>3.587967636436577</v>
      </c>
      <c r="T11" s="26"/>
    </row>
    <row r="12" spans="1:20" ht="16.5">
      <c r="A12" s="15" t="s">
        <v>20</v>
      </c>
      <c r="C12" s="25">
        <v>26550</v>
      </c>
      <c r="D12" s="20"/>
      <c r="E12" s="18" t="s">
        <v>16</v>
      </c>
      <c r="F12" s="20"/>
      <c r="G12" s="25" t="s">
        <v>16</v>
      </c>
      <c r="H12" s="20"/>
      <c r="I12" s="27" t="s">
        <v>16</v>
      </c>
      <c r="J12" s="19"/>
      <c r="K12" s="15" t="s">
        <v>21</v>
      </c>
      <c r="M12" s="25">
        <v>1295942</v>
      </c>
      <c r="N12" s="20"/>
      <c r="O12" s="21">
        <f>M12/$C$25*100</f>
        <v>2.1036516530693965</v>
      </c>
      <c r="P12" s="20"/>
      <c r="Q12" s="25">
        <v>18629</v>
      </c>
      <c r="R12" s="20"/>
      <c r="S12" s="22" t="s">
        <v>16</v>
      </c>
      <c r="T12" s="26"/>
    </row>
    <row r="13" spans="1:20" ht="16.5">
      <c r="A13" s="15" t="s">
        <v>22</v>
      </c>
      <c r="C13" s="25">
        <v>59160</v>
      </c>
      <c r="E13" s="27" t="s">
        <v>16</v>
      </c>
      <c r="G13" s="24">
        <v>0</v>
      </c>
      <c r="I13" s="27" t="s">
        <v>16</v>
      </c>
      <c r="J13" s="19"/>
      <c r="K13" s="15" t="s">
        <v>23</v>
      </c>
      <c r="L13" s="28"/>
      <c r="M13" s="31">
        <v>72688</v>
      </c>
      <c r="N13" s="17"/>
      <c r="O13" s="21" t="s">
        <v>16</v>
      </c>
      <c r="P13" s="30"/>
      <c r="Q13" s="31">
        <v>5514</v>
      </c>
      <c r="R13" s="17"/>
      <c r="S13" s="22" t="s">
        <v>16</v>
      </c>
      <c r="T13" s="26"/>
    </row>
    <row r="14" spans="1:20" ht="21.75" customHeight="1">
      <c r="A14" s="32" t="s">
        <v>24</v>
      </c>
      <c r="B14" s="13"/>
      <c r="C14" s="33">
        <f>SUM(C9:C13)</f>
        <v>59787204</v>
      </c>
      <c r="D14" s="17"/>
      <c r="E14" s="34">
        <f>C14/$C$25*100</f>
        <v>97.05021561690049</v>
      </c>
      <c r="F14" s="17"/>
      <c r="G14" s="33">
        <f>SUM(G9:G12)</f>
        <v>8987987</v>
      </c>
      <c r="H14" s="17"/>
      <c r="I14" s="33">
        <f>SUM(I9:I11)</f>
        <v>97.77644439418557</v>
      </c>
      <c r="J14" s="19"/>
      <c r="K14" s="32" t="s">
        <v>25</v>
      </c>
      <c r="L14" s="28"/>
      <c r="M14" s="33">
        <f>SUM(M9:M13)</f>
        <v>26999863</v>
      </c>
      <c r="N14" s="17"/>
      <c r="O14" s="34">
        <f>M14/$C$25*100</f>
        <v>43.82781515885529</v>
      </c>
      <c r="P14" s="30"/>
      <c r="Q14" s="33">
        <f>SUM(Q9:Q13)</f>
        <v>735575</v>
      </c>
      <c r="R14" s="17"/>
      <c r="S14" s="34">
        <f>SUM(S9:S13)</f>
        <v>6.743067115789345</v>
      </c>
      <c r="T14" s="26"/>
    </row>
    <row r="15" spans="1:20" ht="16.5">
      <c r="A15" s="12"/>
      <c r="B15" s="13"/>
      <c r="J15" s="19"/>
      <c r="M15" s="20"/>
      <c r="N15" s="20"/>
      <c r="O15" s="20"/>
      <c r="P15" s="20"/>
      <c r="Q15" s="20"/>
      <c r="R15" s="20"/>
      <c r="S15" s="20"/>
      <c r="T15" s="26"/>
    </row>
    <row r="16" spans="1:20" ht="16.5">
      <c r="A16" s="12" t="s">
        <v>26</v>
      </c>
      <c r="C16" s="31">
        <v>545082</v>
      </c>
      <c r="D16" s="29"/>
      <c r="E16" s="35">
        <f>C16/$C$25*100</f>
        <v>0.8848101615337514</v>
      </c>
      <c r="F16" s="29"/>
      <c r="G16" s="36">
        <v>0</v>
      </c>
      <c r="H16" s="17"/>
      <c r="I16" s="35" t="s">
        <v>16</v>
      </c>
      <c r="J16" s="19"/>
      <c r="M16" s="20"/>
      <c r="N16" s="20"/>
      <c r="O16" s="20"/>
      <c r="P16" s="20"/>
      <c r="Q16" s="20"/>
      <c r="R16" s="20"/>
      <c r="S16" s="20"/>
      <c r="T16" s="26"/>
    </row>
    <row r="17" spans="10:20" ht="16.5">
      <c r="J17" s="19"/>
      <c r="K17" s="12" t="s">
        <v>27</v>
      </c>
      <c r="L17" s="28"/>
      <c r="M17" s="17"/>
      <c r="N17" s="17"/>
      <c r="O17" s="17"/>
      <c r="P17" s="37"/>
      <c r="Q17" s="17"/>
      <c r="R17" s="17"/>
      <c r="S17" s="18"/>
      <c r="T17" s="26"/>
    </row>
    <row r="18" spans="1:20" ht="16.5">
      <c r="A18" s="12" t="s">
        <v>28</v>
      </c>
      <c r="B18" s="13"/>
      <c r="C18" s="31">
        <v>855315</v>
      </c>
      <c r="D18" s="29"/>
      <c r="E18" s="35">
        <f>C18/$C$25*100</f>
        <v>1.388399182714235</v>
      </c>
      <c r="F18" s="29"/>
      <c r="G18" s="38">
        <v>0</v>
      </c>
      <c r="H18" s="24"/>
      <c r="I18" s="36">
        <v>0</v>
      </c>
      <c r="J18" s="19"/>
      <c r="K18" s="15" t="s">
        <v>29</v>
      </c>
      <c r="L18" s="28"/>
      <c r="M18" s="25">
        <v>4900000</v>
      </c>
      <c r="N18" s="17"/>
      <c r="O18" s="27">
        <f>M18/$C$25*100</f>
        <v>7.953977184195006</v>
      </c>
      <c r="P18" s="37"/>
      <c r="Q18" s="25">
        <v>3000000</v>
      </c>
      <c r="R18" s="17"/>
      <c r="S18" s="22">
        <f>Q18/$G$25*100</f>
        <v>32.65133048185636</v>
      </c>
      <c r="T18" s="26"/>
    </row>
    <row r="19" spans="1:20" ht="16.5">
      <c r="A19" s="32"/>
      <c r="B19" s="13"/>
      <c r="C19" s="39"/>
      <c r="D19" s="29"/>
      <c r="E19" s="22"/>
      <c r="F19" s="29"/>
      <c r="G19" s="39"/>
      <c r="H19" s="17"/>
      <c r="I19" s="22"/>
      <c r="J19" s="19"/>
      <c r="K19" s="15" t="s">
        <v>30</v>
      </c>
      <c r="L19" s="28"/>
      <c r="M19" s="17"/>
      <c r="N19" s="17"/>
      <c r="O19" s="17"/>
      <c r="P19" s="37"/>
      <c r="Q19" s="17"/>
      <c r="R19" s="17"/>
      <c r="S19" s="18"/>
      <c r="T19" s="26"/>
    </row>
    <row r="20" spans="1:20" ht="16.5">
      <c r="A20" s="12" t="s">
        <v>31</v>
      </c>
      <c r="B20" s="13"/>
      <c r="C20" s="17"/>
      <c r="D20" s="17"/>
      <c r="E20" s="17"/>
      <c r="F20" s="17"/>
      <c r="G20" s="17"/>
      <c r="H20" s="17"/>
      <c r="I20" s="18"/>
      <c r="J20" s="19"/>
      <c r="K20" s="32" t="s">
        <v>32</v>
      </c>
      <c r="L20" s="28"/>
      <c r="M20" s="25">
        <v>3000000</v>
      </c>
      <c r="N20" s="17"/>
      <c r="O20" s="18">
        <f>M20/$C$25*100</f>
        <v>4.869781949507146</v>
      </c>
      <c r="P20" s="37"/>
      <c r="Q20" s="25">
        <v>3000000</v>
      </c>
      <c r="R20" s="17"/>
      <c r="S20" s="22">
        <f>Q20/$G$25*100</f>
        <v>32.65133048185636</v>
      </c>
      <c r="T20" s="26"/>
    </row>
    <row r="21" spans="1:20" ht="16.5">
      <c r="A21" s="15" t="s">
        <v>33</v>
      </c>
      <c r="C21" s="31">
        <v>416800</v>
      </c>
      <c r="D21" s="17"/>
      <c r="E21" s="35">
        <f>C21/$C$25*100</f>
        <v>0.6765750388515261</v>
      </c>
      <c r="F21" s="40"/>
      <c r="G21" s="31">
        <v>200000</v>
      </c>
      <c r="H21" s="17"/>
      <c r="I21" s="35">
        <f>G21/$G$25*100</f>
        <v>2.176755365457091</v>
      </c>
      <c r="J21" s="19"/>
      <c r="K21" s="32" t="s">
        <v>34</v>
      </c>
      <c r="L21" s="28"/>
      <c r="M21" s="25">
        <v>26704538</v>
      </c>
      <c r="N21" s="17"/>
      <c r="O21" s="41">
        <f>M21/$C$25*100</f>
        <v>43.34842570744256</v>
      </c>
      <c r="P21" s="30"/>
      <c r="Q21" s="25">
        <v>2452412</v>
      </c>
      <c r="R21" s="17"/>
      <c r="S21" s="22">
        <f>Q21/$G$25*100</f>
        <v>26.69150489655678</v>
      </c>
      <c r="T21" s="26"/>
    </row>
    <row r="22" spans="1:20" ht="16.5">
      <c r="A22" s="12"/>
      <c r="C22" s="17"/>
      <c r="D22" s="17"/>
      <c r="E22" s="17"/>
      <c r="F22" s="40"/>
      <c r="G22" s="17"/>
      <c r="H22" s="17"/>
      <c r="I22" s="17"/>
      <c r="J22" s="19"/>
      <c r="K22" s="32" t="s">
        <v>35</v>
      </c>
      <c r="L22" s="28"/>
      <c r="M22" s="33">
        <f>SUM(M18:M21)</f>
        <v>34604538</v>
      </c>
      <c r="N22" s="17"/>
      <c r="O22" s="34">
        <f>M22/$C$25*100</f>
        <v>56.17218484114471</v>
      </c>
      <c r="P22" s="30"/>
      <c r="Q22" s="33">
        <f>SUM(Q18:Q21)</f>
        <v>8452412</v>
      </c>
      <c r="R22" s="17"/>
      <c r="S22" s="34">
        <f>SUM(S18:S21)+1</f>
        <v>92.9941658602695</v>
      </c>
      <c r="T22" s="26"/>
    </row>
    <row r="23" spans="3:20" ht="16.5">
      <c r="C23" s="20"/>
      <c r="D23" s="20"/>
      <c r="E23" s="20"/>
      <c r="F23" s="20"/>
      <c r="G23" s="20"/>
      <c r="H23" s="20"/>
      <c r="I23" s="20"/>
      <c r="T23" s="26"/>
    </row>
    <row r="24" ht="16.5">
      <c r="T24" s="26"/>
    </row>
    <row r="25" spans="1:20" ht="17.25" thickBot="1">
      <c r="A25" s="12" t="s">
        <v>36</v>
      </c>
      <c r="B25" s="42"/>
      <c r="C25" s="43">
        <f>C21+C16+C14+C18</f>
        <v>61604401</v>
      </c>
      <c r="D25" s="17"/>
      <c r="E25" s="44">
        <v>100</v>
      </c>
      <c r="F25" s="40"/>
      <c r="G25" s="43">
        <f>G21+G16+G14+G18</f>
        <v>9187987</v>
      </c>
      <c r="H25" s="17"/>
      <c r="I25" s="44">
        <v>100</v>
      </c>
      <c r="J25" s="19"/>
      <c r="K25" s="45" t="s">
        <v>37</v>
      </c>
      <c r="L25" s="20"/>
      <c r="M25" s="43">
        <f>M14+M22</f>
        <v>61604401</v>
      </c>
      <c r="N25" s="46"/>
      <c r="O25" s="47">
        <v>100</v>
      </c>
      <c r="P25" s="20"/>
      <c r="Q25" s="43">
        <f>Q14+Q22</f>
        <v>9187987</v>
      </c>
      <c r="R25" s="46"/>
      <c r="S25" s="47">
        <v>100</v>
      </c>
      <c r="T25" s="26"/>
    </row>
    <row r="26" spans="1:20" ht="17.25" thickTop="1">
      <c r="A26" s="48"/>
      <c r="J26" s="49"/>
      <c r="T26" s="50"/>
    </row>
    <row r="27" spans="10:20" ht="16.5">
      <c r="J27" s="49"/>
      <c r="T27" s="50"/>
    </row>
    <row r="28" spans="1:20" ht="16.5" hidden="1">
      <c r="A28" s="45" t="s">
        <v>38</v>
      </c>
      <c r="J28" s="49"/>
      <c r="M28" s="50"/>
      <c r="N28" s="50"/>
      <c r="O28" s="50"/>
      <c r="P28" s="50"/>
      <c r="Q28" s="50"/>
      <c r="R28" s="50"/>
      <c r="S28" s="50"/>
      <c r="T28" s="50"/>
    </row>
    <row r="30" ht="16.5">
      <c r="A30" s="48"/>
    </row>
    <row r="32" spans="1:17" ht="21" hidden="1">
      <c r="A32" s="51" t="s">
        <v>39</v>
      </c>
      <c r="B32" s="52"/>
      <c r="C32" s="52"/>
      <c r="D32" s="52"/>
      <c r="E32" s="52"/>
      <c r="F32" s="52"/>
      <c r="G32" s="52"/>
      <c r="H32" s="52"/>
      <c r="I32" s="52" t="s">
        <v>40</v>
      </c>
      <c r="J32" s="52"/>
      <c r="K32" s="52"/>
      <c r="L32" s="52"/>
      <c r="M32" s="52"/>
      <c r="N32" s="52"/>
      <c r="O32" s="52" t="s">
        <v>41</v>
      </c>
      <c r="P32" s="52"/>
      <c r="Q32" s="52"/>
    </row>
    <row r="33" ht="16.5">
      <c r="A33" s="48"/>
    </row>
    <row r="34" ht="16.5">
      <c r="A34" s="48"/>
    </row>
    <row r="35" ht="16.5">
      <c r="A35" s="48"/>
    </row>
    <row r="36" ht="16.5">
      <c r="A36" s="48"/>
    </row>
    <row r="37" ht="16.5">
      <c r="A37" s="48"/>
    </row>
    <row r="38" ht="16.5">
      <c r="A38" s="48"/>
    </row>
    <row r="39" ht="16.5">
      <c r="A39" s="48"/>
    </row>
    <row r="40" spans="1:15" ht="24.75" customHeight="1" hidden="1">
      <c r="A40" s="53" t="s">
        <v>42</v>
      </c>
      <c r="G40" s="54" t="s">
        <v>43</v>
      </c>
      <c r="H40" s="54"/>
      <c r="K40" s="55" t="s">
        <v>44</v>
      </c>
      <c r="N40" s="54"/>
      <c r="O40" s="54"/>
    </row>
  </sheetData>
  <sheetProtection/>
  <mergeCells count="8">
    <mergeCell ref="A1:S1"/>
    <mergeCell ref="A2:S2"/>
    <mergeCell ref="A3:S3"/>
    <mergeCell ref="A4:S4"/>
    <mergeCell ref="C6:E6"/>
    <mergeCell ref="G6:I6"/>
    <mergeCell ref="M6:O6"/>
    <mergeCell ref="Q6:S6"/>
  </mergeCells>
  <printOptions/>
  <pageMargins left="0.42" right="0.44" top="0.97" bottom="0.8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0"/>
  <sheetViews>
    <sheetView view="pageBreakPreview" zoomScale="75" zoomScaleSheetLayoutView="75" zoomScalePageLayoutView="0" workbookViewId="0" topLeftCell="A13">
      <selection activeCell="A32" sqref="A32:IV32"/>
    </sheetView>
  </sheetViews>
  <sheetFormatPr defaultColWidth="9.00390625" defaultRowHeight="16.5"/>
  <cols>
    <col min="1" max="1" width="32.125" style="56" bestFit="1" customWidth="1"/>
    <col min="2" max="2" width="1.625" style="56" customWidth="1"/>
    <col min="3" max="3" width="16.125" style="56" customWidth="1"/>
    <col min="4" max="4" width="1.875" style="56" customWidth="1"/>
    <col min="5" max="5" width="7.875" style="56" customWidth="1"/>
    <col min="6" max="6" width="3.25390625" style="56" customWidth="1"/>
    <col min="7" max="7" width="16.125" style="56" customWidth="1"/>
    <col min="8" max="8" width="1.875" style="56" customWidth="1"/>
    <col min="9" max="9" width="7.875" style="56" customWidth="1"/>
    <col min="10" max="16384" width="9.00390625" style="56" customWidth="1"/>
  </cols>
  <sheetData>
    <row r="1" spans="1:9" ht="21.75" customHeight="1">
      <c r="A1" s="116" t="str">
        <f>'BS-中'!A1:S1</f>
        <v>新光金保險代理人股份有限公司</v>
      </c>
      <c r="B1" s="117"/>
      <c r="C1" s="117"/>
      <c r="D1" s="117"/>
      <c r="E1" s="117"/>
      <c r="F1" s="117"/>
      <c r="G1" s="117"/>
      <c r="H1" s="117"/>
      <c r="I1" s="117"/>
    </row>
    <row r="2" spans="1:9" ht="21.75" customHeight="1">
      <c r="A2" s="116" t="s">
        <v>45</v>
      </c>
      <c r="B2" s="117"/>
      <c r="C2" s="117"/>
      <c r="D2" s="117"/>
      <c r="E2" s="117"/>
      <c r="F2" s="117"/>
      <c r="G2" s="117"/>
      <c r="H2" s="117"/>
      <c r="I2" s="117"/>
    </row>
    <row r="3" spans="1:9" ht="21.75" customHeight="1">
      <c r="A3" s="116" t="s">
        <v>46</v>
      </c>
      <c r="B3" s="117"/>
      <c r="C3" s="117"/>
      <c r="D3" s="117"/>
      <c r="E3" s="117"/>
      <c r="F3" s="117"/>
      <c r="G3" s="117"/>
      <c r="H3" s="117"/>
      <c r="I3" s="117"/>
    </row>
    <row r="4" spans="1:9" ht="20.25" customHeight="1">
      <c r="A4" s="118" t="s">
        <v>3</v>
      </c>
      <c r="B4" s="118"/>
      <c r="C4" s="118"/>
      <c r="D4" s="118"/>
      <c r="E4" s="118"/>
      <c r="F4" s="118"/>
      <c r="G4" s="118"/>
      <c r="H4" s="118"/>
      <c r="I4" s="118"/>
    </row>
    <row r="6" spans="3:9" ht="16.5" customHeight="1">
      <c r="C6" s="115" t="s">
        <v>47</v>
      </c>
      <c r="D6" s="115"/>
      <c r="E6" s="115"/>
      <c r="F6" s="57"/>
      <c r="G6" s="119" t="s">
        <v>48</v>
      </c>
      <c r="H6" s="119"/>
      <c r="I6" s="119"/>
    </row>
    <row r="7" spans="3:9" ht="16.5">
      <c r="C7" s="7" t="s">
        <v>7</v>
      </c>
      <c r="D7" s="8"/>
      <c r="E7" s="7" t="s">
        <v>8</v>
      </c>
      <c r="F7" s="58"/>
      <c r="G7" s="7" t="s">
        <v>7</v>
      </c>
      <c r="H7" s="8"/>
      <c r="I7" s="7" t="s">
        <v>8</v>
      </c>
    </row>
    <row r="8" spans="1:11" ht="16.5">
      <c r="A8" s="59" t="s">
        <v>49</v>
      </c>
      <c r="C8" s="60">
        <v>165152133</v>
      </c>
      <c r="D8" s="61"/>
      <c r="E8" s="62">
        <v>100</v>
      </c>
      <c r="G8" s="60">
        <v>7028005</v>
      </c>
      <c r="H8" s="61"/>
      <c r="I8" s="62">
        <f>G8/$G$8*100</f>
        <v>100</v>
      </c>
      <c r="J8" s="63"/>
      <c r="K8" s="63"/>
    </row>
    <row r="9" spans="3:11" ht="15.75">
      <c r="C9" s="62"/>
      <c r="D9" s="61"/>
      <c r="E9" s="62"/>
      <c r="G9" s="62"/>
      <c r="H9" s="61"/>
      <c r="I9" s="62"/>
      <c r="J9" s="63"/>
      <c r="K9" s="63"/>
    </row>
    <row r="10" spans="1:11" ht="16.5">
      <c r="A10" s="59" t="s">
        <v>50</v>
      </c>
      <c r="C10" s="64">
        <v>-108396409</v>
      </c>
      <c r="D10" s="61"/>
      <c r="E10" s="65">
        <f>C10/$C$8*100</f>
        <v>-65.63427733627879</v>
      </c>
      <c r="G10" s="64">
        <v>-2446715</v>
      </c>
      <c r="H10" s="61"/>
      <c r="I10" s="64">
        <f>G10/$G$8*100</f>
        <v>-34.8137913959936</v>
      </c>
      <c r="J10" s="63"/>
      <c r="K10" s="63"/>
    </row>
    <row r="11" spans="3:11" ht="15.75">
      <c r="C11" s="66"/>
      <c r="D11" s="61"/>
      <c r="E11" s="66"/>
      <c r="G11" s="66"/>
      <c r="H11" s="61"/>
      <c r="I11" s="66"/>
      <c r="J11" s="63"/>
      <c r="K11" s="63"/>
    </row>
    <row r="12" spans="1:11" ht="16.5">
      <c r="A12" s="59" t="s">
        <v>51</v>
      </c>
      <c r="C12" s="67">
        <f>SUM(C8:C11)</f>
        <v>56755724</v>
      </c>
      <c r="D12" s="61"/>
      <c r="E12" s="68">
        <f>SUM(E8:E11)</f>
        <v>34.365722663721215</v>
      </c>
      <c r="G12" s="67">
        <f>SUM(G8:G11)</f>
        <v>4581290</v>
      </c>
      <c r="H12" s="61"/>
      <c r="I12" s="68">
        <f>G12/$G$8*100</f>
        <v>65.1862086040064</v>
      </c>
      <c r="J12" s="63"/>
      <c r="K12" s="63"/>
    </row>
    <row r="13" spans="3:11" ht="15.75">
      <c r="C13" s="62"/>
      <c r="D13" s="61"/>
      <c r="E13" s="62"/>
      <c r="G13" s="62"/>
      <c r="H13" s="61"/>
      <c r="I13" s="62"/>
      <c r="J13" s="63"/>
      <c r="K13" s="63"/>
    </row>
    <row r="14" spans="1:11" ht="16.5">
      <c r="A14" s="59" t="s">
        <v>52</v>
      </c>
      <c r="C14" s="69">
        <v>-24722275</v>
      </c>
      <c r="D14" s="70"/>
      <c r="E14" s="69">
        <f>C14/$C$8*100</f>
        <v>-14.969394915414142</v>
      </c>
      <c r="F14" s="71"/>
      <c r="G14" s="72">
        <v>-1690221</v>
      </c>
      <c r="H14" s="70"/>
      <c r="I14" s="72">
        <f>G14/$G$8*100</f>
        <v>-24.049797915624705</v>
      </c>
      <c r="J14" s="63"/>
      <c r="K14" s="63"/>
    </row>
    <row r="15" spans="3:11" ht="15.75">
      <c r="C15" s="70"/>
      <c r="D15" s="70"/>
      <c r="E15" s="70"/>
      <c r="F15" s="71"/>
      <c r="G15" s="70"/>
      <c r="H15" s="70"/>
      <c r="I15" s="70"/>
      <c r="J15" s="63"/>
      <c r="K15" s="63"/>
    </row>
    <row r="16" spans="1:11" ht="16.5">
      <c r="A16" s="59" t="s">
        <v>53</v>
      </c>
      <c r="C16" s="73">
        <f>SUM(C12:C14)</f>
        <v>32033449</v>
      </c>
      <c r="D16" s="70"/>
      <c r="E16" s="74">
        <f>C16/$C$8*100</f>
        <v>19.396327748307073</v>
      </c>
      <c r="F16" s="71"/>
      <c r="G16" s="73">
        <f>SUM(G12:G14)</f>
        <v>2891069</v>
      </c>
      <c r="H16" s="70"/>
      <c r="I16" s="75">
        <f>G16/$G$8*100</f>
        <v>41.136410688381694</v>
      </c>
      <c r="J16" s="63"/>
      <c r="K16" s="63"/>
    </row>
    <row r="17" spans="3:11" ht="15.75">
      <c r="C17" s="70"/>
      <c r="D17" s="70"/>
      <c r="E17" s="70"/>
      <c r="F17" s="71"/>
      <c r="G17" s="70"/>
      <c r="H17" s="70"/>
      <c r="I17" s="70"/>
      <c r="J17" s="63"/>
      <c r="K17" s="63"/>
    </row>
    <row r="18" spans="1:11" ht="16.5">
      <c r="A18" s="59" t="s">
        <v>54</v>
      </c>
      <c r="C18" s="70"/>
      <c r="D18" s="70"/>
      <c r="E18" s="70"/>
      <c r="F18" s="71"/>
      <c r="G18" s="70"/>
      <c r="H18" s="70"/>
      <c r="I18" s="70"/>
      <c r="J18" s="63"/>
      <c r="K18" s="63"/>
    </row>
    <row r="19" spans="1:11" ht="16.5">
      <c r="A19" s="76" t="s">
        <v>55</v>
      </c>
      <c r="C19" s="67">
        <v>30989</v>
      </c>
      <c r="D19" s="70"/>
      <c r="E19" s="77" t="s">
        <v>56</v>
      </c>
      <c r="F19" s="71"/>
      <c r="G19" s="67">
        <v>62870</v>
      </c>
      <c r="H19" s="70"/>
      <c r="I19" s="78">
        <f>G19/$G$8*100</f>
        <v>0.8945639623193211</v>
      </c>
      <c r="J19" s="63"/>
      <c r="K19" s="63"/>
    </row>
    <row r="20" spans="1:11" ht="16.5">
      <c r="A20" s="76" t="s">
        <v>57</v>
      </c>
      <c r="C20" s="67">
        <v>89128</v>
      </c>
      <c r="D20" s="70"/>
      <c r="E20" s="77" t="s">
        <v>56</v>
      </c>
      <c r="F20" s="71"/>
      <c r="G20" s="67" t="s">
        <v>58</v>
      </c>
      <c r="H20" s="70"/>
      <c r="I20" s="78" t="s">
        <v>56</v>
      </c>
      <c r="J20" s="63"/>
      <c r="K20" s="63"/>
    </row>
    <row r="21" spans="1:11" ht="16.5" hidden="1">
      <c r="A21" s="76" t="s">
        <v>59</v>
      </c>
      <c r="C21" s="75">
        <v>0</v>
      </c>
      <c r="D21" s="70"/>
      <c r="E21" s="79" t="s">
        <v>56</v>
      </c>
      <c r="F21" s="71"/>
      <c r="G21" s="75">
        <v>0</v>
      </c>
      <c r="H21" s="70"/>
      <c r="I21" s="75" t="s">
        <v>56</v>
      </c>
      <c r="J21" s="63"/>
      <c r="K21" s="63"/>
    </row>
    <row r="22" spans="1:11" ht="16.5">
      <c r="A22" s="80" t="s">
        <v>60</v>
      </c>
      <c r="C22" s="81">
        <f>SUM(C19:C21)</f>
        <v>120117</v>
      </c>
      <c r="D22" s="70"/>
      <c r="E22" s="82" t="s">
        <v>56</v>
      </c>
      <c r="F22" s="71"/>
      <c r="G22" s="81">
        <f>SUM(G19:G21)</f>
        <v>62870</v>
      </c>
      <c r="H22" s="70"/>
      <c r="I22" s="83">
        <f>G22/$G$8*100</f>
        <v>0.8945639623193211</v>
      </c>
      <c r="J22" s="63"/>
      <c r="K22" s="63"/>
    </row>
    <row r="23" spans="3:11" ht="15.75">
      <c r="C23" s="84"/>
      <c r="D23" s="84"/>
      <c r="E23" s="84"/>
      <c r="F23" s="71"/>
      <c r="G23" s="84"/>
      <c r="H23" s="84"/>
      <c r="I23" s="84"/>
      <c r="J23" s="63"/>
      <c r="K23" s="63"/>
    </row>
    <row r="24" spans="1:11" ht="16.5">
      <c r="A24" s="59" t="s">
        <v>61</v>
      </c>
      <c r="C24" s="84"/>
      <c r="D24" s="84"/>
      <c r="E24" s="84"/>
      <c r="F24" s="71"/>
      <c r="G24" s="84"/>
      <c r="H24" s="84"/>
      <c r="I24" s="84"/>
      <c r="J24" s="63"/>
      <c r="K24" s="63"/>
    </row>
    <row r="25" spans="1:11" ht="16.5" hidden="1">
      <c r="A25" s="76" t="s">
        <v>62</v>
      </c>
      <c r="C25" s="85" t="s">
        <v>56</v>
      </c>
      <c r="D25" s="86"/>
      <c r="E25" s="86" t="s">
        <v>56</v>
      </c>
      <c r="F25" s="87"/>
      <c r="G25" s="88">
        <v>0</v>
      </c>
      <c r="H25" s="84"/>
      <c r="I25" s="89" t="s">
        <v>56</v>
      </c>
      <c r="J25" s="63"/>
      <c r="K25" s="63"/>
    </row>
    <row r="26" spans="1:11" ht="16.5">
      <c r="A26" s="76" t="s">
        <v>63</v>
      </c>
      <c r="C26" s="86">
        <v>-20000</v>
      </c>
      <c r="D26" s="86"/>
      <c r="E26" s="86" t="s">
        <v>56</v>
      </c>
      <c r="F26" s="87"/>
      <c r="G26" s="86" t="s">
        <v>56</v>
      </c>
      <c r="H26" s="84"/>
      <c r="I26" s="84" t="s">
        <v>56</v>
      </c>
      <c r="J26" s="63"/>
      <c r="K26" s="63"/>
    </row>
    <row r="27" spans="1:11" ht="16.5">
      <c r="A27" s="80" t="s">
        <v>64</v>
      </c>
      <c r="C27" s="90">
        <f>SUM(C25:C26)</f>
        <v>-20000</v>
      </c>
      <c r="D27" s="89"/>
      <c r="E27" s="91" t="s">
        <v>56</v>
      </c>
      <c r="F27" s="71"/>
      <c r="G27" s="92">
        <f>SUM(G25:G26)</f>
        <v>0</v>
      </c>
      <c r="H27" s="89"/>
      <c r="I27" s="91" t="s">
        <v>56</v>
      </c>
      <c r="J27" s="63"/>
      <c r="K27" s="63"/>
    </row>
    <row r="28" spans="3:11" ht="15.75">
      <c r="C28" s="84"/>
      <c r="D28" s="84"/>
      <c r="E28" s="84"/>
      <c r="F28" s="71"/>
      <c r="G28" s="84"/>
      <c r="H28" s="84"/>
      <c r="I28" s="84"/>
      <c r="J28" s="63"/>
      <c r="K28" s="63"/>
    </row>
    <row r="29" spans="1:11" ht="16.5">
      <c r="A29" s="59" t="s">
        <v>65</v>
      </c>
      <c r="C29" s="67">
        <f>C16+C22+C27</f>
        <v>32133566</v>
      </c>
      <c r="D29" s="70"/>
      <c r="E29" s="93">
        <f>C29/$C$8*100</f>
        <v>19.4569488242698</v>
      </c>
      <c r="F29" s="71"/>
      <c r="G29" s="67">
        <f>G16+G22-G27</f>
        <v>2953939</v>
      </c>
      <c r="H29" s="70"/>
      <c r="I29" s="78">
        <f>G29/$G$8*100</f>
        <v>42.03097465070102</v>
      </c>
      <c r="J29" s="63"/>
      <c r="K29" s="63"/>
    </row>
    <row r="30" spans="3:11" ht="15.75">
      <c r="C30" s="70"/>
      <c r="D30" s="70"/>
      <c r="E30" s="70"/>
      <c r="F30" s="71"/>
      <c r="G30" s="70"/>
      <c r="H30" s="70"/>
      <c r="I30" s="70"/>
      <c r="J30" s="63"/>
      <c r="K30" s="63"/>
    </row>
    <row r="31" spans="1:11" ht="16.5">
      <c r="A31" s="59" t="s">
        <v>66</v>
      </c>
      <c r="C31" s="69">
        <v>-5499371</v>
      </c>
      <c r="D31" s="70"/>
      <c r="E31" s="69">
        <f>C31/$C$8*100</f>
        <v>-3.3298819095482104</v>
      </c>
      <c r="F31" s="71"/>
      <c r="G31" s="72">
        <v>-502169</v>
      </c>
      <c r="H31" s="70"/>
      <c r="I31" s="72">
        <f>G31/$G$8*100</f>
        <v>-7.145256726482124</v>
      </c>
      <c r="J31" s="63"/>
      <c r="K31" s="63"/>
    </row>
    <row r="32" spans="3:11" ht="15.75">
      <c r="C32" s="70"/>
      <c r="D32" s="70"/>
      <c r="E32" s="70"/>
      <c r="F32" s="94"/>
      <c r="G32" s="70"/>
      <c r="H32" s="70"/>
      <c r="I32" s="70"/>
      <c r="K32" s="95"/>
    </row>
    <row r="33" spans="1:11" ht="17.25" thickBot="1">
      <c r="A33" s="59" t="s">
        <v>67</v>
      </c>
      <c r="C33" s="96">
        <f>SUM(C29:C32)</f>
        <v>26634195</v>
      </c>
      <c r="D33" s="70"/>
      <c r="E33" s="97">
        <f>C33/$C$8*100</f>
        <v>16.127066914721592</v>
      </c>
      <c r="F33" s="71"/>
      <c r="G33" s="43">
        <f>SUM(G29:G32)</f>
        <v>2451770</v>
      </c>
      <c r="H33" s="70"/>
      <c r="I33" s="98">
        <f>G33/$G$8*100</f>
        <v>34.885717924218895</v>
      </c>
      <c r="J33" s="63"/>
      <c r="K33" s="63"/>
    </row>
    <row r="34" ht="16.5" thickTop="1"/>
    <row r="37" spans="3:9" ht="16.5">
      <c r="C37" s="115" t="str">
        <f>C6</f>
        <v>一○三年第三季</v>
      </c>
      <c r="D37" s="115"/>
      <c r="E37" s="115"/>
      <c r="F37" s="57"/>
      <c r="G37" s="115" t="str">
        <f>G6</f>
        <v>一○二年第三季</v>
      </c>
      <c r="H37" s="115"/>
      <c r="I37" s="115"/>
    </row>
    <row r="38" spans="3:9" ht="16.5">
      <c r="C38" s="99" t="s">
        <v>68</v>
      </c>
      <c r="D38" s="100"/>
      <c r="E38" s="99" t="s">
        <v>69</v>
      </c>
      <c r="F38"/>
      <c r="G38" s="99" t="s">
        <v>68</v>
      </c>
      <c r="H38" s="100"/>
      <c r="I38" s="99" t="s">
        <v>69</v>
      </c>
    </row>
    <row r="39" ht="16.5">
      <c r="A39" s="59" t="s">
        <v>70</v>
      </c>
    </row>
    <row r="40" spans="1:9" ht="17.25" thickBot="1">
      <c r="A40" s="101" t="s">
        <v>71</v>
      </c>
      <c r="C40" s="102">
        <f>C29/490000</f>
        <v>65.57870612244898</v>
      </c>
      <c r="D40" s="14"/>
      <c r="E40" s="102">
        <f>C33/490000</f>
        <v>54.3555</v>
      </c>
      <c r="F40" s="14"/>
      <c r="G40" s="102">
        <f>G29/300000</f>
        <v>9.846463333333332</v>
      </c>
      <c r="H40" s="14"/>
      <c r="I40" s="102">
        <f>G33/300000</f>
        <v>8.172566666666667</v>
      </c>
    </row>
    <row r="41" spans="1:9" ht="18" hidden="1" thickBot="1" thickTop="1">
      <c r="A41" s="101" t="s">
        <v>72</v>
      </c>
      <c r="C41" s="103">
        <v>0</v>
      </c>
      <c r="D41" s="14"/>
      <c r="E41" s="104">
        <v>0</v>
      </c>
      <c r="F41" s="14"/>
      <c r="G41" s="103">
        <v>0</v>
      </c>
      <c r="H41" s="14"/>
      <c r="I41" s="103">
        <v>0</v>
      </c>
    </row>
    <row r="42" spans="3:9" ht="17.25" thickTop="1">
      <c r="C42" s="105"/>
      <c r="D42" s="105"/>
      <c r="E42" s="105"/>
      <c r="F42" s="106"/>
      <c r="G42" s="107"/>
      <c r="H42" s="107"/>
      <c r="I42" s="107"/>
    </row>
    <row r="43" spans="3:9" ht="16.5">
      <c r="C43" s="105"/>
      <c r="D43" s="105"/>
      <c r="E43" s="105"/>
      <c r="F43" s="106"/>
      <c r="G43" s="107"/>
      <c r="H43" s="107"/>
      <c r="I43" s="107"/>
    </row>
    <row r="44" spans="3:9" ht="16.5">
      <c r="C44" s="105"/>
      <c r="D44" s="105"/>
      <c r="E44" s="105"/>
      <c r="F44" s="106"/>
      <c r="G44" s="107"/>
      <c r="H44" s="107"/>
      <c r="I44" s="107"/>
    </row>
    <row r="45" spans="3:9" ht="16.5">
      <c r="C45" s="105"/>
      <c r="D45" s="105"/>
      <c r="E45" s="105"/>
      <c r="F45" s="106"/>
      <c r="G45" s="107"/>
      <c r="H45" s="107"/>
      <c r="I45" s="107"/>
    </row>
    <row r="46" spans="3:9" ht="16.5">
      <c r="C46" s="105"/>
      <c r="D46" s="105"/>
      <c r="E46" s="105"/>
      <c r="F46" s="106"/>
      <c r="G46" s="107"/>
      <c r="H46" s="107"/>
      <c r="I46" s="107"/>
    </row>
    <row r="47" spans="3:9" ht="16.5">
      <c r="C47" s="105"/>
      <c r="D47" s="105"/>
      <c r="E47" s="105"/>
      <c r="F47" s="106"/>
      <c r="G47" s="107"/>
      <c r="H47" s="107"/>
      <c r="I47" s="107"/>
    </row>
    <row r="48" spans="1:7" ht="21" hidden="1">
      <c r="A48" s="108" t="s">
        <v>73</v>
      </c>
      <c r="B48" s="108"/>
      <c r="C48" s="108" t="s">
        <v>74</v>
      </c>
      <c r="D48" s="108"/>
      <c r="E48" s="108"/>
      <c r="F48" s="108"/>
      <c r="G48" s="108" t="s">
        <v>75</v>
      </c>
    </row>
    <row r="49" ht="16.5">
      <c r="A49" s="45"/>
    </row>
    <row r="60" spans="1:7" ht="16.5" hidden="1">
      <c r="A60" s="54" t="str">
        <f>'BS-中'!A40</f>
        <v>負責人：陳忠誼</v>
      </c>
      <c r="C60" s="53" t="str">
        <f>'BS-中'!G40</f>
        <v>經理人：簡義仁</v>
      </c>
      <c r="G60" s="53" t="str">
        <f>'BS-中'!K40</f>
        <v>主辦會計：蔡文英</v>
      </c>
    </row>
    <row r="364" ht="15.75">
      <c r="A364" s="109"/>
    </row>
    <row r="365" ht="15.75">
      <c r="A365" s="110"/>
    </row>
    <row r="366" ht="15.75">
      <c r="A366" s="109"/>
    </row>
    <row r="368" ht="15.75">
      <c r="A368" s="109"/>
    </row>
    <row r="369" ht="15.75">
      <c r="A369" s="110"/>
    </row>
    <row r="370" ht="15.75">
      <c r="A370" s="109"/>
    </row>
    <row r="372" ht="15.75">
      <c r="A372" s="109"/>
    </row>
    <row r="373" ht="15.75">
      <c r="A373" s="110"/>
    </row>
    <row r="374" ht="15.75">
      <c r="A374" s="109"/>
    </row>
    <row r="408" ht="15.75">
      <c r="A408" s="109"/>
    </row>
    <row r="409" ht="15.75">
      <c r="A409" s="110"/>
    </row>
    <row r="410" ht="15.75">
      <c r="A410" s="110"/>
    </row>
    <row r="411" ht="15.75">
      <c r="A411" s="110"/>
    </row>
    <row r="412" ht="15.75">
      <c r="A412" s="109"/>
    </row>
    <row r="413" ht="15.75">
      <c r="A413" s="109"/>
    </row>
    <row r="414" ht="15.75">
      <c r="A414" s="109"/>
    </row>
    <row r="415" ht="15.75">
      <c r="A415" s="109"/>
    </row>
    <row r="416" ht="15.75">
      <c r="A416" s="110"/>
    </row>
    <row r="417" ht="15.75">
      <c r="A417" s="110"/>
    </row>
    <row r="418" ht="15.75">
      <c r="A418" s="110"/>
    </row>
    <row r="419" ht="15.75">
      <c r="A419" s="109"/>
    </row>
    <row r="420" ht="15.75">
      <c r="A420" s="109"/>
    </row>
    <row r="610" ht="15.75">
      <c r="A610" s="109"/>
    </row>
  </sheetData>
  <sheetProtection/>
  <mergeCells count="8">
    <mergeCell ref="C37:E37"/>
    <mergeCell ref="G37:I37"/>
    <mergeCell ref="A1:I1"/>
    <mergeCell ref="A2:I2"/>
    <mergeCell ref="A3:I3"/>
    <mergeCell ref="A4:I4"/>
    <mergeCell ref="C6:E6"/>
    <mergeCell ref="G6:I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F225159977</dc:creator>
  <cp:keywords/>
  <dc:description/>
  <cp:lastModifiedBy>林宛慧</cp:lastModifiedBy>
  <dcterms:created xsi:type="dcterms:W3CDTF">2014-11-25T08:07:30Z</dcterms:created>
  <dcterms:modified xsi:type="dcterms:W3CDTF">2014-11-27T02:48:43Z</dcterms:modified>
  <cp:category/>
  <cp:version/>
  <cp:contentType/>
  <cp:contentStatus/>
</cp:coreProperties>
</file>